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5480" windowHeight="6270" tabRatio="582" activeTab="0"/>
  </bookViews>
  <sheets>
    <sheet name="2012 МКД" sheetId="1" r:id="rId1"/>
    <sheet name="2012 Лифты" sheetId="2" r:id="rId2"/>
  </sheets>
  <definedNames>
    <definedName name="_xlnm.Print_Titles" localSheetId="1">'2012 Лифты'!$3:$5</definedName>
    <definedName name="_xlnm.Print_Titles" localSheetId="0">'2012 МКД'!$3:$5</definedName>
    <definedName name="_xlnm.Print_Area" localSheetId="1">'2012 Лифты'!$A$1:$N$16</definedName>
    <definedName name="_xlnm.Print_Area" localSheetId="0">'2012 МКД'!$A$1:$N$42</definedName>
  </definedNames>
  <calcPr fullCalcOnLoad="1" fullPrecision="0"/>
</workbook>
</file>

<file path=xl/sharedStrings.xml><?xml version="1.0" encoding="utf-8"?>
<sst xmlns="http://schemas.openxmlformats.org/spreadsheetml/2006/main" count="209" uniqueCount="84">
  <si>
    <t>Белокалитвинское городское поселение</t>
  </si>
  <si>
    <t>х</t>
  </si>
  <si>
    <t>в том числе</t>
  </si>
  <si>
    <t>Итого по МО:</t>
  </si>
  <si>
    <t>Шолоховское городское поселение</t>
  </si>
  <si>
    <t>№
п/п</t>
  </si>
  <si>
    <t>Общая площадь дома, кв. м</t>
  </si>
  <si>
    <t>за счет субсидий областного бюджета, тыс. руб.</t>
  </si>
  <si>
    <t>софинансирование местного бюджета, тыс. руб.</t>
  </si>
  <si>
    <t>средства местного бюджета за муниципальные квартиры, тыс. руб.</t>
  </si>
  <si>
    <t>средства граждан, тыс. руб.</t>
  </si>
  <si>
    <t>Итого по району:</t>
  </si>
  <si>
    <t>Перечень объектов</t>
  </si>
  <si>
    <t>Способ управления МКД</t>
  </si>
  <si>
    <t>Тип стен</t>
  </si>
  <si>
    <t>кирп.</t>
  </si>
  <si>
    <t>Виды выполняемых работ (выборочный, комплексный)</t>
  </si>
  <si>
    <t>Сметная стоимость объекта, тыс. руб.</t>
  </si>
  <si>
    <t>ООО "БК УК"</t>
  </si>
  <si>
    <t>софинансирование собственников, тыс. руб.</t>
  </si>
  <si>
    <t>Износ, %</t>
  </si>
  <si>
    <t>ООО "УК "Монолит"</t>
  </si>
  <si>
    <t>Ремонт кровли, внутридомовых инженерных систем (теплоснабжение, водоснабжение, электроснабжение с установкой приборов учета, водоотведение), ремонт фасада, ремонт отмостки, энергетическое обследование</t>
  </si>
  <si>
    <t>К. С. Гусев</t>
  </si>
  <si>
    <t>Год постройки</t>
  </si>
  <si>
    <t>Сводный перечень
многоквартирных домов, в которых планируются работы по замене и модернизации лифтов, отработавших нормативный срок службы в 2012 году,
в рамках Областной долгосрочной целевой программы "Развитие жилищного хозяйства в Ростовской области на 2012-2015 годы"
на территории Белокалитвинского района</t>
  </si>
  <si>
    <t>ул. Заводская, 10а</t>
  </si>
  <si>
    <t>ул. Заводская, 10б</t>
  </si>
  <si>
    <t>ул. Машиностроителей, 3</t>
  </si>
  <si>
    <t>ул. Российская, 303</t>
  </si>
  <si>
    <t>ул. Энтузиастов, 5</t>
  </si>
  <si>
    <t>ул. Энтузиастов, 7</t>
  </si>
  <si>
    <t>ул. Энтузиастов, 9</t>
  </si>
  <si>
    <t>ООО "Стройком"</t>
  </si>
  <si>
    <t>ТСЖ "Машиностроителей, 3"</t>
  </si>
  <si>
    <t>Замена и модернизация лифтов</t>
  </si>
  <si>
    <t>Виды выполняемых работ
(выборочный, комплексный)</t>
  </si>
  <si>
    <t>ТСЖ "Энтузиастов, 7"</t>
  </si>
  <si>
    <t>ТСЖ "Энтузиастов, 8"</t>
  </si>
  <si>
    <t>Количество лифтов</t>
  </si>
  <si>
    <t>Всего в МКД</t>
  </si>
  <si>
    <t>подлежащих замене в 2012 году</t>
  </si>
  <si>
    <t xml:space="preserve">Заместитель главы Администрации Белокалитвинского района
по     жилищно-коммунальному    хозяйству </t>
  </si>
  <si>
    <t>УТВЕРЖДАЮ:
И. о. Главы Белокалитвинского района
__________________ О. Э. Каюдин
"____" _______________ 2012 г.</t>
  </si>
  <si>
    <t>ул.  М. Горького, 3</t>
  </si>
  <si>
    <t>ул.  М. Горького, 5</t>
  </si>
  <si>
    <t>ул.  М. Горького, 7</t>
  </si>
  <si>
    <t>ул.  М. Горького, 9</t>
  </si>
  <si>
    <t>ул.  М. Горького, 19</t>
  </si>
  <si>
    <t>ул.  М. Горького, 22</t>
  </si>
  <si>
    <t>ул.  М. Горького, 24</t>
  </si>
  <si>
    <t>ул. Димитрова, 8</t>
  </si>
  <si>
    <t>ул. Железнодорожная, 5</t>
  </si>
  <si>
    <t>ул. Комсомольская,10</t>
  </si>
  <si>
    <t>ул. Комсомольская,14</t>
  </si>
  <si>
    <t>ул. Комсомольская,18</t>
  </si>
  <si>
    <t>ул. Октябрьская, 51</t>
  </si>
  <si>
    <t>ул. Пушкина,1</t>
  </si>
  <si>
    <t>ул. Пушкина,3</t>
  </si>
  <si>
    <t>ул. Пушкина,7</t>
  </si>
  <si>
    <t>ул. Пушкина,15</t>
  </si>
  <si>
    <t>ул. Пушкина,19</t>
  </si>
  <si>
    <t>ул. Пушкина,22</t>
  </si>
  <si>
    <t>ул. Пушкина,30</t>
  </si>
  <si>
    <t>ул. Пушкина,34</t>
  </si>
  <si>
    <t>ул. Пушкина,36</t>
  </si>
  <si>
    <t>ул. Пушкина,38</t>
  </si>
  <si>
    <t>ул. Советская, 6</t>
  </si>
  <si>
    <t>ул. Советская, 7</t>
  </si>
  <si>
    <t>ул. Советская, 13</t>
  </si>
  <si>
    <t>ул. Советская, 15</t>
  </si>
  <si>
    <t>ул. Спортивная, 4</t>
  </si>
  <si>
    <t>ул. Спортивная, 8</t>
  </si>
  <si>
    <t>ул. Спортивная, 14</t>
  </si>
  <si>
    <t>ул. Спортивная, 21</t>
  </si>
  <si>
    <t>ул. Спортивная, 21 А</t>
  </si>
  <si>
    <t>пер. Пионерский, 1</t>
  </si>
  <si>
    <t>ТСЖ "Центральное"</t>
  </si>
  <si>
    <t>ООО "Белокалитвинская УК"</t>
  </si>
  <si>
    <t>шл.-блочн.</t>
  </si>
  <si>
    <t>Ремонт кровли, внутридомовых инженерных систем (водоснабжение, электроснабжение с установкой приборов учета, водоотведение), ремонт фасада, ремонт отмостки, энергетическое обследование</t>
  </si>
  <si>
    <t>Ремонт  фасада,  установкой прибора учета тепловой энергии, энергетическое обследование</t>
  </si>
  <si>
    <t>ул. Шахтерская,6</t>
  </si>
  <si>
    <t>Сводный перечень
многоквартирных домов, находящихся 
на территории Шолоховского городского поселения, на которые изготовлена проектно-сметная документация по проведению капитального ремонта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</si>
</sst>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0.0000000"/>
    <numFmt numFmtId="170" formatCode="0.00000000"/>
    <numFmt numFmtId="171" formatCode="#,##0.000"/>
    <numFmt numFmtId="172" formatCode="0.000000000"/>
    <numFmt numFmtId="173" formatCode="0.0%"/>
    <numFmt numFmtId="174" formatCode="0.000000%"/>
    <numFmt numFmtId="175" formatCode="0.00000000%"/>
    <numFmt numFmtId="176" formatCode="#,##0.0"/>
    <numFmt numFmtId="177" formatCode="#,##0.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NumberFormat="1" applyFont="1" applyAlignment="1">
      <alignment horizontal="left" wrapText="1"/>
    </xf>
    <xf numFmtId="0" fontId="6" fillId="0" borderId="10" xfId="0" applyNumberFormat="1" applyFont="1" applyBorder="1" applyAlignment="1">
      <alignment horizontal="center" vertical="top" shrinkToFit="1"/>
    </xf>
    <xf numFmtId="0" fontId="6" fillId="0" borderId="10" xfId="0" applyNumberFormat="1" applyFont="1" applyBorder="1" applyAlignment="1">
      <alignment horizontal="left" vertical="top" shrinkToFit="1"/>
    </xf>
    <xf numFmtId="0" fontId="4" fillId="0" borderId="10" xfId="0" applyNumberFormat="1" applyFont="1" applyBorder="1" applyAlignment="1">
      <alignment horizontal="center" vertical="top" shrinkToFit="1"/>
    </xf>
    <xf numFmtId="0" fontId="5" fillId="0" borderId="10" xfId="0" applyNumberFormat="1" applyFont="1" applyBorder="1" applyAlignment="1">
      <alignment horizontal="center" vertical="top" shrinkToFit="1"/>
    </xf>
    <xf numFmtId="0" fontId="5" fillId="0" borderId="10" xfId="0" applyNumberFormat="1" applyFont="1" applyBorder="1" applyAlignment="1">
      <alignment horizontal="left" vertical="top" shrinkToFit="1"/>
    </xf>
    <xf numFmtId="4" fontId="6" fillId="0" borderId="10" xfId="0" applyNumberFormat="1" applyFont="1" applyBorder="1" applyAlignment="1">
      <alignment horizontal="right" vertical="top" shrinkToFit="1"/>
    </xf>
    <xf numFmtId="4" fontId="5" fillId="0" borderId="10" xfId="0" applyNumberFormat="1" applyFont="1" applyBorder="1" applyAlignment="1">
      <alignment horizontal="right" vertical="top" shrinkToFit="1"/>
    </xf>
    <xf numFmtId="171" fontId="6" fillId="0" borderId="10" xfId="0" applyNumberFormat="1" applyFont="1" applyBorder="1" applyAlignment="1">
      <alignment horizontal="right" vertical="top" shrinkToFit="1"/>
    </xf>
    <xf numFmtId="171" fontId="5" fillId="0" borderId="10" xfId="0" applyNumberFormat="1" applyFont="1" applyBorder="1" applyAlignment="1">
      <alignment horizontal="right" vertical="top" shrinkToFit="1"/>
    </xf>
    <xf numFmtId="0" fontId="4" fillId="0" borderId="10" xfId="0" applyNumberFormat="1" applyFont="1" applyBorder="1" applyAlignment="1">
      <alignment horizontal="justify" vertical="top"/>
    </xf>
    <xf numFmtId="173" fontId="6" fillId="0" borderId="0" xfId="0" applyNumberFormat="1" applyFont="1" applyAlignment="1">
      <alignment horizontal="right" shrinkToFit="1"/>
    </xf>
    <xf numFmtId="0" fontId="4" fillId="0" borderId="10" xfId="0" applyNumberFormat="1" applyFont="1" applyBorder="1" applyAlignment="1">
      <alignment horizontal="center" vertical="top" wrapText="1" shrinkToFit="1"/>
    </xf>
    <xf numFmtId="175" fontId="4" fillId="0" borderId="0" xfId="0" applyNumberFormat="1" applyFont="1" applyAlignment="1">
      <alignment vertical="top" shrinkToFit="1"/>
    </xf>
    <xf numFmtId="171" fontId="8" fillId="0" borderId="0" xfId="0" applyNumberFormat="1" applyFont="1" applyAlignment="1">
      <alignment horizontal="right" vertical="top" shrinkToFit="1"/>
    </xf>
    <xf numFmtId="170" fontId="4" fillId="0" borderId="0" xfId="0" applyNumberFormat="1" applyFont="1" applyAlignment="1">
      <alignment vertical="top" shrinkToFit="1"/>
    </xf>
    <xf numFmtId="165" fontId="4" fillId="0" borderId="0" xfId="0" applyNumberFormat="1" applyFont="1" applyAlignment="1">
      <alignment vertical="top" shrinkToFit="1"/>
    </xf>
    <xf numFmtId="0" fontId="4" fillId="0" borderId="0" xfId="0" applyFont="1" applyAlignment="1">
      <alignment vertical="top" shrinkToFit="1"/>
    </xf>
    <xf numFmtId="0" fontId="4" fillId="0" borderId="0" xfId="0" applyFont="1" applyAlignment="1">
      <alignment vertical="top"/>
    </xf>
    <xf numFmtId="4" fontId="5" fillId="0" borderId="0" xfId="0" applyNumberFormat="1" applyFont="1" applyBorder="1" applyAlignment="1">
      <alignment horizontal="right" vertical="top" shrinkToFi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wrapText="1"/>
    </xf>
    <xf numFmtId="1" fontId="9" fillId="0" borderId="10" xfId="53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71" fontId="6" fillId="0" borderId="10" xfId="0" applyNumberFormat="1" applyFont="1" applyBorder="1" applyAlignment="1">
      <alignment horizontal="center" vertical="center" shrinkToFit="1"/>
    </xf>
    <xf numFmtId="171" fontId="5" fillId="0" borderId="10" xfId="0" applyNumberFormat="1" applyFont="1" applyBorder="1" applyAlignment="1">
      <alignment horizontal="center" vertical="center" shrinkToFit="1"/>
    </xf>
    <xf numFmtId="1" fontId="6" fillId="0" borderId="10" xfId="0" applyNumberFormat="1" applyFont="1" applyBorder="1" applyAlignment="1">
      <alignment horizontal="center" vertical="center" shrinkToFi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shrinkToFit="1"/>
    </xf>
    <xf numFmtId="165" fontId="6" fillId="0" borderId="10" xfId="0" applyNumberFormat="1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right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="90" zoomScaleNormal="90" zoomScaleSheetLayoutView="75" zoomScalePageLayoutView="0" workbookViewId="0" topLeftCell="A40">
      <selection activeCell="C1" sqref="C1"/>
    </sheetView>
  </sheetViews>
  <sheetFormatPr defaultColWidth="9.00390625" defaultRowHeight="12.75"/>
  <cols>
    <col min="1" max="1" width="4.125" style="1" customWidth="1"/>
    <col min="2" max="2" width="25.25390625" style="1" customWidth="1"/>
    <col min="3" max="3" width="18.75390625" style="1" customWidth="1"/>
    <col min="4" max="4" width="10.375" style="1" customWidth="1"/>
    <col min="5" max="5" width="9.625" style="1" customWidth="1"/>
    <col min="6" max="6" width="11.25390625" style="1" customWidth="1"/>
    <col min="7" max="7" width="6.25390625" style="1" customWidth="1"/>
    <col min="8" max="8" width="40.75390625" style="1" customWidth="1"/>
    <col min="9" max="9" width="13.75390625" style="1" customWidth="1"/>
    <col min="10" max="10" width="15.75390625" style="1" customWidth="1"/>
    <col min="11" max="11" width="13.875" style="1" customWidth="1"/>
    <col min="12" max="12" width="13.375" style="1" customWidth="1"/>
    <col min="13" max="20" width="13.75390625" style="1" customWidth="1"/>
    <col min="21" max="16384" width="9.125" style="1" customWidth="1"/>
  </cols>
  <sheetData>
    <row r="1" spans="10:14" ht="3" customHeight="1">
      <c r="J1" s="48"/>
      <c r="K1" s="48"/>
      <c r="L1" s="48"/>
      <c r="M1" s="48"/>
      <c r="N1" s="48"/>
    </row>
    <row r="2" spans="1:19" ht="109.5" customHeight="1">
      <c r="A2" s="50" t="s">
        <v>83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6"/>
      <c r="P2" s="6"/>
      <c r="Q2" s="6"/>
      <c r="R2" s="6"/>
      <c r="S2" s="6"/>
    </row>
    <row r="3" spans="1:14" ht="12.75" customHeight="1">
      <c r="A3" s="45" t="s">
        <v>5</v>
      </c>
      <c r="B3" s="45" t="s">
        <v>12</v>
      </c>
      <c r="C3" s="46" t="s">
        <v>13</v>
      </c>
      <c r="D3" s="46" t="s">
        <v>24</v>
      </c>
      <c r="E3" s="46" t="s">
        <v>14</v>
      </c>
      <c r="F3" s="45" t="s">
        <v>6</v>
      </c>
      <c r="G3" s="45" t="s">
        <v>20</v>
      </c>
      <c r="H3" s="45" t="s">
        <v>16</v>
      </c>
      <c r="I3" s="45" t="s">
        <v>17</v>
      </c>
      <c r="J3" s="45" t="s">
        <v>7</v>
      </c>
      <c r="K3" s="45" t="s">
        <v>8</v>
      </c>
      <c r="L3" s="45" t="s">
        <v>19</v>
      </c>
      <c r="M3" s="45" t="s">
        <v>2</v>
      </c>
      <c r="N3" s="45"/>
    </row>
    <row r="4" spans="1:19" ht="76.5">
      <c r="A4" s="45"/>
      <c r="B4" s="45"/>
      <c r="C4" s="47"/>
      <c r="D4" s="47"/>
      <c r="E4" s="47"/>
      <c r="F4" s="45"/>
      <c r="G4" s="45"/>
      <c r="H4" s="45"/>
      <c r="I4" s="45"/>
      <c r="J4" s="45"/>
      <c r="K4" s="45"/>
      <c r="L4" s="45"/>
      <c r="M4" s="5" t="s">
        <v>9</v>
      </c>
      <c r="N4" s="5" t="s">
        <v>10</v>
      </c>
      <c r="O4" s="7"/>
      <c r="P4" s="7"/>
      <c r="Q4" s="7"/>
      <c r="R4" s="7"/>
      <c r="S4" s="7"/>
    </row>
    <row r="5" spans="1:19" ht="12.75">
      <c r="A5" s="5">
        <v>1</v>
      </c>
      <c r="B5" s="5">
        <v>2</v>
      </c>
      <c r="C5" s="5">
        <v>3</v>
      </c>
      <c r="D5" s="5">
        <v>4</v>
      </c>
      <c r="E5" s="5">
        <v>4</v>
      </c>
      <c r="F5" s="5">
        <v>5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7"/>
      <c r="P5" s="7"/>
      <c r="Q5" s="7"/>
      <c r="R5" s="7"/>
      <c r="S5" s="7"/>
    </row>
    <row r="6" spans="1:20" ht="18.75">
      <c r="A6" s="49" t="s">
        <v>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23"/>
      <c r="P6" s="24"/>
      <c r="Q6" s="25"/>
      <c r="R6" s="25"/>
      <c r="S6" s="24"/>
      <c r="T6" s="22">
        <f>SUM(J6:L6)</f>
        <v>0</v>
      </c>
    </row>
    <row r="7" spans="1:20" ht="63.75">
      <c r="A7" s="28">
        <v>1</v>
      </c>
      <c r="B7" s="30" t="s">
        <v>44</v>
      </c>
      <c r="C7" s="33" t="s">
        <v>21</v>
      </c>
      <c r="D7" s="30">
        <v>1956</v>
      </c>
      <c r="E7" s="30" t="s">
        <v>15</v>
      </c>
      <c r="F7" s="40">
        <v>1503.2</v>
      </c>
      <c r="G7" s="30">
        <v>55</v>
      </c>
      <c r="H7" s="18" t="s">
        <v>22</v>
      </c>
      <c r="I7" s="36">
        <v>4020.6</v>
      </c>
      <c r="J7" s="36">
        <f>(I7-L7)*86.1%</f>
        <v>3288.65</v>
      </c>
      <c r="K7" s="36">
        <f>(I7-L7)*13.9%</f>
        <v>530.92</v>
      </c>
      <c r="L7" s="36">
        <f>I7*5%</f>
        <v>201.03</v>
      </c>
      <c r="M7" s="36">
        <v>8.53</v>
      </c>
      <c r="N7" s="36">
        <f aca="true" t="shared" si="0" ref="N7:N19">L7-M7</f>
        <v>192.5</v>
      </c>
      <c r="O7" s="23"/>
      <c r="P7" s="24"/>
      <c r="Q7" s="25"/>
      <c r="R7" s="25"/>
      <c r="S7" s="24"/>
      <c r="T7" s="22"/>
    </row>
    <row r="8" spans="1:20" ht="63.75">
      <c r="A8" s="28">
        <v>2</v>
      </c>
      <c r="B8" s="30" t="s">
        <v>45</v>
      </c>
      <c r="C8" s="34" t="s">
        <v>78</v>
      </c>
      <c r="D8" s="30">
        <v>1959</v>
      </c>
      <c r="E8" s="30" t="s">
        <v>15</v>
      </c>
      <c r="F8" s="40">
        <v>1510.9</v>
      </c>
      <c r="G8" s="30">
        <v>55</v>
      </c>
      <c r="H8" s="18" t="s">
        <v>22</v>
      </c>
      <c r="I8" s="30">
        <v>4761.188</v>
      </c>
      <c r="J8" s="36">
        <f aca="true" t="shared" si="1" ref="J8:J40">(I8-L8)*86.1%</f>
        <v>3894.414</v>
      </c>
      <c r="K8" s="36">
        <f aca="true" t="shared" si="2" ref="K8:K40">(I8-L8)*13.9%</f>
        <v>628.715</v>
      </c>
      <c r="L8" s="36">
        <f aca="true" t="shared" si="3" ref="L8:L40">I8*5%</f>
        <v>238.059</v>
      </c>
      <c r="M8" s="36">
        <v>7.92</v>
      </c>
      <c r="N8" s="36">
        <f t="shared" si="0"/>
        <v>230.139</v>
      </c>
      <c r="O8" s="23"/>
      <c r="P8" s="24"/>
      <c r="Q8" s="25"/>
      <c r="R8" s="25"/>
      <c r="S8" s="24"/>
      <c r="T8" s="22"/>
    </row>
    <row r="9" spans="1:20" ht="63.75">
      <c r="A9" s="28">
        <v>3</v>
      </c>
      <c r="B9" s="30" t="s">
        <v>46</v>
      </c>
      <c r="C9" s="34" t="s">
        <v>78</v>
      </c>
      <c r="D9" s="30">
        <v>1959</v>
      </c>
      <c r="E9" s="30" t="s">
        <v>15</v>
      </c>
      <c r="F9" s="40">
        <v>1500.2</v>
      </c>
      <c r="G9" s="30">
        <v>55</v>
      </c>
      <c r="H9" s="18" t="s">
        <v>22</v>
      </c>
      <c r="I9" s="36">
        <v>4528.51</v>
      </c>
      <c r="J9" s="36">
        <f t="shared" si="1"/>
        <v>3704.094</v>
      </c>
      <c r="K9" s="36">
        <f t="shared" si="2"/>
        <v>597.99</v>
      </c>
      <c r="L9" s="36">
        <f t="shared" si="3"/>
        <v>226.426</v>
      </c>
      <c r="M9" s="36">
        <v>28.96</v>
      </c>
      <c r="N9" s="36">
        <f t="shared" si="0"/>
        <v>197.466</v>
      </c>
      <c r="O9" s="23"/>
      <c r="P9" s="24"/>
      <c r="Q9" s="25"/>
      <c r="R9" s="25"/>
      <c r="S9" s="24"/>
      <c r="T9" s="22"/>
    </row>
    <row r="10" spans="1:20" ht="63.75">
      <c r="A10" s="28">
        <v>4</v>
      </c>
      <c r="B10" s="30" t="s">
        <v>47</v>
      </c>
      <c r="C10" s="34" t="s">
        <v>78</v>
      </c>
      <c r="D10" s="30">
        <v>1958</v>
      </c>
      <c r="E10" s="30" t="s">
        <v>15</v>
      </c>
      <c r="F10" s="40">
        <v>1447.6</v>
      </c>
      <c r="G10" s="30">
        <v>55</v>
      </c>
      <c r="H10" s="18" t="s">
        <v>22</v>
      </c>
      <c r="I10" s="30">
        <v>4697.866</v>
      </c>
      <c r="J10" s="36">
        <f t="shared" si="1"/>
        <v>3842.62</v>
      </c>
      <c r="K10" s="36">
        <f t="shared" si="2"/>
        <v>620.353</v>
      </c>
      <c r="L10" s="36">
        <f t="shared" si="3"/>
        <v>234.893</v>
      </c>
      <c r="M10" s="36">
        <v>18.43</v>
      </c>
      <c r="N10" s="36">
        <f t="shared" si="0"/>
        <v>216.463</v>
      </c>
      <c r="O10" s="23"/>
      <c r="P10" s="24"/>
      <c r="Q10" s="25"/>
      <c r="R10" s="25"/>
      <c r="S10" s="24"/>
      <c r="T10" s="22"/>
    </row>
    <row r="11" spans="1:20" ht="38.25">
      <c r="A11" s="28">
        <v>5</v>
      </c>
      <c r="B11" s="30" t="s">
        <v>48</v>
      </c>
      <c r="C11" s="34" t="s">
        <v>78</v>
      </c>
      <c r="D11" s="30">
        <v>1958</v>
      </c>
      <c r="E11" s="30" t="s">
        <v>15</v>
      </c>
      <c r="F11" s="40">
        <v>1525.3</v>
      </c>
      <c r="G11" s="30">
        <v>55</v>
      </c>
      <c r="H11" s="18" t="s">
        <v>81</v>
      </c>
      <c r="I11" s="30">
        <v>1124.582</v>
      </c>
      <c r="J11" s="36">
        <f t="shared" si="1"/>
        <v>919.852</v>
      </c>
      <c r="K11" s="36">
        <f t="shared" si="2"/>
        <v>148.501</v>
      </c>
      <c r="L11" s="36">
        <f t="shared" si="3"/>
        <v>56.229</v>
      </c>
      <c r="M11" s="36">
        <v>6.67</v>
      </c>
      <c r="N11" s="36">
        <f t="shared" si="0"/>
        <v>49.559</v>
      </c>
      <c r="O11" s="23"/>
      <c r="P11" s="24"/>
      <c r="Q11" s="25"/>
      <c r="R11" s="25"/>
      <c r="S11" s="24"/>
      <c r="T11" s="22"/>
    </row>
    <row r="12" spans="1:20" ht="63.75">
      <c r="A12" s="28">
        <v>6</v>
      </c>
      <c r="B12" s="30" t="s">
        <v>49</v>
      </c>
      <c r="C12" s="34" t="s">
        <v>78</v>
      </c>
      <c r="D12" s="30">
        <v>1957</v>
      </c>
      <c r="E12" s="30" t="s">
        <v>15</v>
      </c>
      <c r="F12" s="40">
        <v>1239.4</v>
      </c>
      <c r="G12" s="30">
        <v>55</v>
      </c>
      <c r="H12" s="18" t="s">
        <v>22</v>
      </c>
      <c r="I12" s="30">
        <v>3720.661</v>
      </c>
      <c r="J12" s="36">
        <f t="shared" si="1"/>
        <v>3043.315</v>
      </c>
      <c r="K12" s="36">
        <f t="shared" si="2"/>
        <v>491.313</v>
      </c>
      <c r="L12" s="36">
        <f t="shared" si="3"/>
        <v>186.033</v>
      </c>
      <c r="M12" s="36">
        <v>32.24</v>
      </c>
      <c r="N12" s="36">
        <f t="shared" si="0"/>
        <v>153.793</v>
      </c>
      <c r="O12" s="23"/>
      <c r="P12" s="24"/>
      <c r="Q12" s="25"/>
      <c r="R12" s="25"/>
      <c r="S12" s="24"/>
      <c r="T12" s="22"/>
    </row>
    <row r="13" spans="1:20" ht="63.75">
      <c r="A13" s="28">
        <v>7</v>
      </c>
      <c r="B13" s="30" t="s">
        <v>50</v>
      </c>
      <c r="C13" s="34" t="s">
        <v>78</v>
      </c>
      <c r="D13" s="30">
        <v>1957</v>
      </c>
      <c r="E13" s="30" t="s">
        <v>15</v>
      </c>
      <c r="F13" s="40">
        <v>1519</v>
      </c>
      <c r="G13" s="30">
        <v>55</v>
      </c>
      <c r="H13" s="18" t="s">
        <v>22</v>
      </c>
      <c r="I13" s="30">
        <v>3885.472</v>
      </c>
      <c r="J13" s="36">
        <f t="shared" si="1"/>
        <v>3178.121</v>
      </c>
      <c r="K13" s="36">
        <f t="shared" si="2"/>
        <v>513.077</v>
      </c>
      <c r="L13" s="36">
        <f t="shared" si="3"/>
        <v>194.274</v>
      </c>
      <c r="M13" s="36">
        <v>14.36</v>
      </c>
      <c r="N13" s="36">
        <f t="shared" si="0"/>
        <v>179.914</v>
      </c>
      <c r="O13" s="23"/>
      <c r="P13" s="24"/>
      <c r="Q13" s="25"/>
      <c r="R13" s="25"/>
      <c r="S13" s="24"/>
      <c r="T13" s="22"/>
    </row>
    <row r="14" spans="1:20" ht="63.75">
      <c r="A14" s="28">
        <v>8</v>
      </c>
      <c r="B14" s="33" t="s">
        <v>51</v>
      </c>
      <c r="C14" s="34" t="s">
        <v>78</v>
      </c>
      <c r="D14" s="30">
        <v>1958</v>
      </c>
      <c r="E14" s="30" t="s">
        <v>15</v>
      </c>
      <c r="F14" s="40">
        <v>1502.2</v>
      </c>
      <c r="G14" s="30">
        <v>57</v>
      </c>
      <c r="H14" s="18" t="s">
        <v>22</v>
      </c>
      <c r="I14" s="30">
        <v>4741.443</v>
      </c>
      <c r="J14" s="36">
        <f t="shared" si="1"/>
        <v>3878.263</v>
      </c>
      <c r="K14" s="36">
        <f t="shared" si="2"/>
        <v>626.108</v>
      </c>
      <c r="L14" s="36">
        <f t="shared" si="3"/>
        <v>237.072</v>
      </c>
      <c r="M14" s="36">
        <v>7.6</v>
      </c>
      <c r="N14" s="36">
        <f t="shared" si="0"/>
        <v>229.472</v>
      </c>
      <c r="O14" s="23"/>
      <c r="P14" s="24"/>
      <c r="Q14" s="25"/>
      <c r="R14" s="25"/>
      <c r="S14" s="24"/>
      <c r="T14" s="22"/>
    </row>
    <row r="15" spans="1:20" ht="63.75">
      <c r="A15" s="28">
        <v>9</v>
      </c>
      <c r="B15" s="30" t="s">
        <v>52</v>
      </c>
      <c r="C15" s="33" t="s">
        <v>21</v>
      </c>
      <c r="D15" s="31">
        <v>1969</v>
      </c>
      <c r="E15" s="30" t="s">
        <v>15</v>
      </c>
      <c r="F15" s="40">
        <v>2042</v>
      </c>
      <c r="G15" s="30">
        <v>56</v>
      </c>
      <c r="H15" s="18" t="s">
        <v>22</v>
      </c>
      <c r="I15" s="36">
        <v>3510.83</v>
      </c>
      <c r="J15" s="36">
        <f t="shared" si="1"/>
        <v>2871.683</v>
      </c>
      <c r="K15" s="36">
        <f t="shared" si="2"/>
        <v>463.605</v>
      </c>
      <c r="L15" s="36">
        <f t="shared" si="3"/>
        <v>175.542</v>
      </c>
      <c r="M15" s="36">
        <v>16.2</v>
      </c>
      <c r="N15" s="36">
        <f t="shared" si="0"/>
        <v>159.342</v>
      </c>
      <c r="O15" s="23"/>
      <c r="P15" s="24"/>
      <c r="Q15" s="25"/>
      <c r="R15" s="25"/>
      <c r="S15" s="24"/>
      <c r="T15" s="22"/>
    </row>
    <row r="16" spans="1:20" ht="63.75">
      <c r="A16" s="28">
        <v>10</v>
      </c>
      <c r="B16" s="30" t="s">
        <v>53</v>
      </c>
      <c r="C16" s="33" t="s">
        <v>21</v>
      </c>
      <c r="D16" s="30">
        <v>1956</v>
      </c>
      <c r="E16" s="30" t="s">
        <v>15</v>
      </c>
      <c r="F16" s="40">
        <v>397.5</v>
      </c>
      <c r="G16" s="30">
        <v>57</v>
      </c>
      <c r="H16" s="18" t="s">
        <v>22</v>
      </c>
      <c r="I16" s="36">
        <v>1788.97</v>
      </c>
      <c r="J16" s="36">
        <f t="shared" si="1"/>
        <v>1463.288</v>
      </c>
      <c r="K16" s="36">
        <f t="shared" si="2"/>
        <v>236.233</v>
      </c>
      <c r="L16" s="36">
        <f t="shared" si="3"/>
        <v>89.449</v>
      </c>
      <c r="M16" s="36">
        <v>9.72</v>
      </c>
      <c r="N16" s="36">
        <f t="shared" si="0"/>
        <v>79.729</v>
      </c>
      <c r="O16" s="23"/>
      <c r="P16" s="24"/>
      <c r="Q16" s="25"/>
      <c r="R16" s="25"/>
      <c r="S16" s="24"/>
      <c r="T16" s="22"/>
    </row>
    <row r="17" spans="1:20" ht="63.75">
      <c r="A17" s="28">
        <v>11</v>
      </c>
      <c r="B17" s="30" t="s">
        <v>54</v>
      </c>
      <c r="C17" s="33" t="s">
        <v>21</v>
      </c>
      <c r="D17" s="30">
        <v>1954</v>
      </c>
      <c r="E17" s="30" t="s">
        <v>15</v>
      </c>
      <c r="F17" s="40">
        <v>408.1</v>
      </c>
      <c r="G17" s="30">
        <v>57</v>
      </c>
      <c r="H17" s="18" t="s">
        <v>22</v>
      </c>
      <c r="I17" s="36">
        <v>1678.5</v>
      </c>
      <c r="J17" s="36">
        <f t="shared" si="1"/>
        <v>1372.929</v>
      </c>
      <c r="K17" s="36">
        <f t="shared" si="2"/>
        <v>221.646</v>
      </c>
      <c r="L17" s="36">
        <f t="shared" si="3"/>
        <v>83.925</v>
      </c>
      <c r="M17" s="36">
        <v>23.83</v>
      </c>
      <c r="N17" s="36">
        <f t="shared" si="0"/>
        <v>60.095</v>
      </c>
      <c r="O17" s="23"/>
      <c r="P17" s="24"/>
      <c r="Q17" s="25"/>
      <c r="R17" s="25"/>
      <c r="S17" s="24"/>
      <c r="T17" s="22"/>
    </row>
    <row r="18" spans="1:20" ht="63.75">
      <c r="A18" s="28">
        <v>12</v>
      </c>
      <c r="B18" s="30" t="s">
        <v>55</v>
      </c>
      <c r="C18" s="33" t="s">
        <v>21</v>
      </c>
      <c r="D18" s="30">
        <v>1958</v>
      </c>
      <c r="E18" s="30" t="s">
        <v>15</v>
      </c>
      <c r="F18" s="40">
        <v>1489.5</v>
      </c>
      <c r="G18" s="30">
        <v>56</v>
      </c>
      <c r="H18" s="18" t="s">
        <v>22</v>
      </c>
      <c r="I18" s="36">
        <v>4149.21</v>
      </c>
      <c r="J18" s="36">
        <f t="shared" si="1"/>
        <v>3393.846</v>
      </c>
      <c r="K18" s="36">
        <f t="shared" si="2"/>
        <v>547.903</v>
      </c>
      <c r="L18" s="36">
        <f t="shared" si="3"/>
        <v>207.461</v>
      </c>
      <c r="M18" s="36"/>
      <c r="N18" s="36">
        <f t="shared" si="0"/>
        <v>207.461</v>
      </c>
      <c r="O18" s="23"/>
      <c r="P18" s="24"/>
      <c r="Q18" s="25"/>
      <c r="R18" s="25"/>
      <c r="S18" s="24"/>
      <c r="T18" s="22"/>
    </row>
    <row r="19" spans="1:20" ht="63.75">
      <c r="A19" s="28">
        <v>13</v>
      </c>
      <c r="B19" s="30" t="s">
        <v>56</v>
      </c>
      <c r="C19" s="34" t="s">
        <v>78</v>
      </c>
      <c r="D19" s="30">
        <v>1971</v>
      </c>
      <c r="E19" s="30" t="s">
        <v>15</v>
      </c>
      <c r="F19" s="40">
        <v>3098.4</v>
      </c>
      <c r="G19" s="30">
        <v>51</v>
      </c>
      <c r="H19" s="18" t="s">
        <v>22</v>
      </c>
      <c r="I19" s="30">
        <v>7741.186</v>
      </c>
      <c r="J19" s="36">
        <f t="shared" si="1"/>
        <v>6331.903</v>
      </c>
      <c r="K19" s="36">
        <f t="shared" si="2"/>
        <v>1022.224</v>
      </c>
      <c r="L19" s="36">
        <f t="shared" si="3"/>
        <v>387.059</v>
      </c>
      <c r="M19" s="36">
        <v>32.04</v>
      </c>
      <c r="N19" s="36">
        <f t="shared" si="0"/>
        <v>355.019</v>
      </c>
      <c r="O19" s="23"/>
      <c r="P19" s="24"/>
      <c r="Q19" s="25"/>
      <c r="R19" s="25"/>
      <c r="S19" s="24"/>
      <c r="T19" s="22"/>
    </row>
    <row r="20" spans="1:20" ht="63.75">
      <c r="A20" s="28">
        <v>14</v>
      </c>
      <c r="B20" s="30" t="s">
        <v>57</v>
      </c>
      <c r="C20" s="33" t="s">
        <v>21</v>
      </c>
      <c r="D20" s="30">
        <v>1969</v>
      </c>
      <c r="E20" s="30" t="s">
        <v>15</v>
      </c>
      <c r="F20" s="40">
        <v>392.3</v>
      </c>
      <c r="G20" s="30">
        <v>59</v>
      </c>
      <c r="H20" s="18" t="s">
        <v>22</v>
      </c>
      <c r="I20" s="36">
        <v>2730.05</v>
      </c>
      <c r="J20" s="36">
        <f t="shared" si="1"/>
        <v>2233.044</v>
      </c>
      <c r="K20" s="36">
        <f t="shared" si="2"/>
        <v>360.503</v>
      </c>
      <c r="L20" s="36">
        <f t="shared" si="3"/>
        <v>136.503</v>
      </c>
      <c r="M20" s="36">
        <v>15.17</v>
      </c>
      <c r="N20" s="36">
        <f>L20-M20</f>
        <v>121.333</v>
      </c>
      <c r="O20" s="23"/>
      <c r="P20" s="24"/>
      <c r="Q20" s="25"/>
      <c r="R20" s="25"/>
      <c r="S20" s="24"/>
      <c r="T20" s="22"/>
    </row>
    <row r="21" spans="1:20" ht="63.75">
      <c r="A21" s="28">
        <v>15</v>
      </c>
      <c r="B21" s="30" t="s">
        <v>58</v>
      </c>
      <c r="C21" s="33" t="s">
        <v>21</v>
      </c>
      <c r="D21" s="30">
        <v>1953</v>
      </c>
      <c r="E21" s="30" t="s">
        <v>15</v>
      </c>
      <c r="F21" s="40">
        <v>617.4</v>
      </c>
      <c r="G21" s="30">
        <v>58</v>
      </c>
      <c r="H21" s="18" t="s">
        <v>22</v>
      </c>
      <c r="I21" s="36">
        <v>2515.61</v>
      </c>
      <c r="J21" s="36">
        <f t="shared" si="1"/>
        <v>2057.643</v>
      </c>
      <c r="K21" s="36">
        <f t="shared" si="2"/>
        <v>332.186</v>
      </c>
      <c r="L21" s="36">
        <f t="shared" si="3"/>
        <v>125.781</v>
      </c>
      <c r="M21" s="36"/>
      <c r="N21" s="36">
        <f aca="true" t="shared" si="4" ref="N21:N40">L21-M21</f>
        <v>125.781</v>
      </c>
      <c r="O21" s="23"/>
      <c r="P21" s="24"/>
      <c r="Q21" s="25"/>
      <c r="R21" s="25"/>
      <c r="S21" s="24"/>
      <c r="T21" s="22"/>
    </row>
    <row r="22" spans="1:20" ht="63.75">
      <c r="A22" s="28">
        <v>16</v>
      </c>
      <c r="B22" s="30" t="s">
        <v>59</v>
      </c>
      <c r="C22" s="34" t="s">
        <v>78</v>
      </c>
      <c r="D22" s="30">
        <v>1962</v>
      </c>
      <c r="E22" s="30" t="s">
        <v>15</v>
      </c>
      <c r="F22" s="40">
        <v>623.1</v>
      </c>
      <c r="G22" s="30">
        <v>56</v>
      </c>
      <c r="H22" s="18" t="s">
        <v>22</v>
      </c>
      <c r="I22" s="36">
        <v>2586.077</v>
      </c>
      <c r="J22" s="36">
        <f t="shared" si="1"/>
        <v>2115.282</v>
      </c>
      <c r="K22" s="36">
        <f t="shared" si="2"/>
        <v>341.491</v>
      </c>
      <c r="L22" s="36">
        <f t="shared" si="3"/>
        <v>129.304</v>
      </c>
      <c r="M22" s="36"/>
      <c r="N22" s="36">
        <f t="shared" si="4"/>
        <v>129.304</v>
      </c>
      <c r="O22" s="23"/>
      <c r="P22" s="24"/>
      <c r="Q22" s="25"/>
      <c r="R22" s="25"/>
      <c r="S22" s="24"/>
      <c r="T22" s="22"/>
    </row>
    <row r="23" spans="1:20" ht="63.75">
      <c r="A23" s="28">
        <v>17</v>
      </c>
      <c r="B23" s="30" t="s">
        <v>60</v>
      </c>
      <c r="C23" s="33" t="s">
        <v>21</v>
      </c>
      <c r="D23" s="30">
        <v>1958</v>
      </c>
      <c r="E23" s="30" t="s">
        <v>15</v>
      </c>
      <c r="F23" s="40">
        <v>631.3</v>
      </c>
      <c r="G23" s="30">
        <v>57</v>
      </c>
      <c r="H23" s="18" t="s">
        <v>22</v>
      </c>
      <c r="I23" s="36">
        <v>2848.25</v>
      </c>
      <c r="J23" s="36">
        <f t="shared" si="1"/>
        <v>2329.726</v>
      </c>
      <c r="K23" s="36">
        <f t="shared" si="2"/>
        <v>376.111</v>
      </c>
      <c r="L23" s="36">
        <f t="shared" si="3"/>
        <v>142.413</v>
      </c>
      <c r="M23" s="36"/>
      <c r="N23" s="36">
        <f t="shared" si="4"/>
        <v>142.413</v>
      </c>
      <c r="O23" s="23"/>
      <c r="P23" s="24"/>
      <c r="Q23" s="25"/>
      <c r="R23" s="25"/>
      <c r="S23" s="24"/>
      <c r="T23" s="22"/>
    </row>
    <row r="24" spans="1:20" ht="63.75">
      <c r="A24" s="28">
        <v>18</v>
      </c>
      <c r="B24" s="30" t="s">
        <v>61</v>
      </c>
      <c r="C24" s="34" t="s">
        <v>78</v>
      </c>
      <c r="D24" s="30">
        <v>1958</v>
      </c>
      <c r="E24" s="30" t="s">
        <v>15</v>
      </c>
      <c r="F24" s="40">
        <v>807.2</v>
      </c>
      <c r="G24" s="30">
        <v>57</v>
      </c>
      <c r="H24" s="18" t="s">
        <v>22</v>
      </c>
      <c r="I24" s="36">
        <v>3091.887</v>
      </c>
      <c r="J24" s="36">
        <f t="shared" si="1"/>
        <v>2529.009</v>
      </c>
      <c r="K24" s="36">
        <f t="shared" si="2"/>
        <v>408.284</v>
      </c>
      <c r="L24" s="36">
        <f t="shared" si="3"/>
        <v>154.594</v>
      </c>
      <c r="M24" s="36">
        <v>47.86</v>
      </c>
      <c r="N24" s="36">
        <f t="shared" si="4"/>
        <v>106.734</v>
      </c>
      <c r="O24" s="23"/>
      <c r="P24" s="24"/>
      <c r="Q24" s="25"/>
      <c r="R24" s="25"/>
      <c r="S24" s="24"/>
      <c r="T24" s="22"/>
    </row>
    <row r="25" spans="1:20" ht="63.75">
      <c r="A25" s="28">
        <v>19</v>
      </c>
      <c r="B25" s="30" t="s">
        <v>62</v>
      </c>
      <c r="C25" s="34" t="s">
        <v>78</v>
      </c>
      <c r="D25" s="30">
        <v>1954</v>
      </c>
      <c r="E25" s="30" t="s">
        <v>15</v>
      </c>
      <c r="F25" s="40">
        <v>561.2</v>
      </c>
      <c r="G25" s="30">
        <v>60</v>
      </c>
      <c r="H25" s="18" t="s">
        <v>22</v>
      </c>
      <c r="I25" s="36">
        <v>2614.3</v>
      </c>
      <c r="J25" s="36">
        <f t="shared" si="1"/>
        <v>2138.367</v>
      </c>
      <c r="K25" s="36">
        <f t="shared" si="2"/>
        <v>345.218</v>
      </c>
      <c r="L25" s="36">
        <f t="shared" si="3"/>
        <v>130.715</v>
      </c>
      <c r="M25" s="36"/>
      <c r="N25" s="36">
        <f t="shared" si="4"/>
        <v>130.715</v>
      </c>
      <c r="O25" s="23"/>
      <c r="P25" s="24"/>
      <c r="Q25" s="25"/>
      <c r="R25" s="25"/>
      <c r="S25" s="24"/>
      <c r="T25" s="22"/>
    </row>
    <row r="26" spans="1:20" ht="63.75">
      <c r="A26" s="28">
        <v>20</v>
      </c>
      <c r="B26" s="30" t="s">
        <v>63</v>
      </c>
      <c r="C26" s="33" t="s">
        <v>21</v>
      </c>
      <c r="D26" s="30">
        <v>1954</v>
      </c>
      <c r="E26" s="30" t="s">
        <v>15</v>
      </c>
      <c r="F26" s="40">
        <v>626.4</v>
      </c>
      <c r="G26" s="30">
        <v>60</v>
      </c>
      <c r="H26" s="18" t="s">
        <v>22</v>
      </c>
      <c r="I26" s="36">
        <v>2425</v>
      </c>
      <c r="J26" s="36">
        <f t="shared" si="1"/>
        <v>1983.529</v>
      </c>
      <c r="K26" s="36">
        <f t="shared" si="2"/>
        <v>320.221</v>
      </c>
      <c r="L26" s="36">
        <f t="shared" si="3"/>
        <v>121.25</v>
      </c>
      <c r="M26" s="36">
        <v>30.48</v>
      </c>
      <c r="N26" s="36">
        <f t="shared" si="4"/>
        <v>90.77</v>
      </c>
      <c r="O26" s="23"/>
      <c r="P26" s="24"/>
      <c r="Q26" s="25"/>
      <c r="R26" s="25"/>
      <c r="S26" s="24"/>
      <c r="T26" s="22"/>
    </row>
    <row r="27" spans="1:20" ht="63.75">
      <c r="A27" s="28">
        <v>21</v>
      </c>
      <c r="B27" s="30" t="s">
        <v>64</v>
      </c>
      <c r="C27" s="33" t="s">
        <v>21</v>
      </c>
      <c r="D27" s="30">
        <v>1958</v>
      </c>
      <c r="E27" s="30" t="s">
        <v>15</v>
      </c>
      <c r="F27" s="40">
        <v>622</v>
      </c>
      <c r="G27" s="30">
        <v>57</v>
      </c>
      <c r="H27" s="18" t="s">
        <v>22</v>
      </c>
      <c r="I27" s="36">
        <v>2369.19</v>
      </c>
      <c r="J27" s="36">
        <f t="shared" si="1"/>
        <v>1937.879</v>
      </c>
      <c r="K27" s="36">
        <f t="shared" si="2"/>
        <v>312.851</v>
      </c>
      <c r="L27" s="36">
        <f t="shared" si="3"/>
        <v>118.46</v>
      </c>
      <c r="M27" s="36">
        <v>8.18</v>
      </c>
      <c r="N27" s="36">
        <f t="shared" si="4"/>
        <v>110.28</v>
      </c>
      <c r="O27" s="23"/>
      <c r="P27" s="24"/>
      <c r="Q27" s="25"/>
      <c r="R27" s="25"/>
      <c r="S27" s="24"/>
      <c r="T27" s="22"/>
    </row>
    <row r="28" spans="1:20" ht="63.75">
      <c r="A28" s="28">
        <v>22</v>
      </c>
      <c r="B28" s="30" t="s">
        <v>65</v>
      </c>
      <c r="C28" s="34" t="s">
        <v>78</v>
      </c>
      <c r="D28" s="30">
        <v>1958</v>
      </c>
      <c r="E28" s="30" t="s">
        <v>15</v>
      </c>
      <c r="F28" s="40">
        <v>610.9</v>
      </c>
      <c r="G28" s="30">
        <v>57</v>
      </c>
      <c r="H28" s="18" t="s">
        <v>22</v>
      </c>
      <c r="I28" s="36">
        <v>2462.231</v>
      </c>
      <c r="J28" s="36">
        <f t="shared" si="1"/>
        <v>2013.981</v>
      </c>
      <c r="K28" s="36">
        <f t="shared" si="2"/>
        <v>325.138</v>
      </c>
      <c r="L28" s="36">
        <f t="shared" si="3"/>
        <v>123.112</v>
      </c>
      <c r="M28" s="36"/>
      <c r="N28" s="36">
        <f t="shared" si="4"/>
        <v>123.112</v>
      </c>
      <c r="O28" s="23"/>
      <c r="P28" s="24"/>
      <c r="Q28" s="25"/>
      <c r="R28" s="25"/>
      <c r="S28" s="24"/>
      <c r="T28" s="22"/>
    </row>
    <row r="29" spans="1:20" ht="63.75">
      <c r="A29" s="28">
        <v>23</v>
      </c>
      <c r="B29" s="30" t="s">
        <v>66</v>
      </c>
      <c r="C29" s="33" t="s">
        <v>21</v>
      </c>
      <c r="D29" s="30">
        <v>1958</v>
      </c>
      <c r="E29" s="30" t="s">
        <v>15</v>
      </c>
      <c r="F29" s="40">
        <v>597.1</v>
      </c>
      <c r="G29" s="30">
        <v>56</v>
      </c>
      <c r="H29" s="18" t="s">
        <v>22</v>
      </c>
      <c r="I29" s="36">
        <v>2284.5</v>
      </c>
      <c r="J29" s="36">
        <f t="shared" si="1"/>
        <v>1868.607</v>
      </c>
      <c r="K29" s="36">
        <f t="shared" si="2"/>
        <v>301.668</v>
      </c>
      <c r="L29" s="36">
        <f t="shared" si="3"/>
        <v>114.225</v>
      </c>
      <c r="M29" s="36">
        <v>32.46</v>
      </c>
      <c r="N29" s="36">
        <f t="shared" si="4"/>
        <v>81.765</v>
      </c>
      <c r="O29" s="23"/>
      <c r="P29" s="24"/>
      <c r="Q29" s="25"/>
      <c r="R29" s="25"/>
      <c r="S29" s="24"/>
      <c r="T29" s="22"/>
    </row>
    <row r="30" spans="1:20" ht="63.75">
      <c r="A30" s="28">
        <v>24</v>
      </c>
      <c r="B30" s="30" t="s">
        <v>76</v>
      </c>
      <c r="C30" s="35" t="s">
        <v>77</v>
      </c>
      <c r="D30" s="30">
        <v>1954</v>
      </c>
      <c r="E30" s="30" t="s">
        <v>15</v>
      </c>
      <c r="F30" s="40">
        <v>397.5</v>
      </c>
      <c r="G30" s="30">
        <v>60</v>
      </c>
      <c r="H30" s="18" t="s">
        <v>22</v>
      </c>
      <c r="I30" s="30">
        <v>2888.611</v>
      </c>
      <c r="J30" s="36">
        <f t="shared" si="1"/>
        <v>2362.739</v>
      </c>
      <c r="K30" s="36">
        <f t="shared" si="2"/>
        <v>381.441</v>
      </c>
      <c r="L30" s="36">
        <f t="shared" si="3"/>
        <v>144.431</v>
      </c>
      <c r="M30" s="36">
        <v>38.15</v>
      </c>
      <c r="N30" s="36">
        <f t="shared" si="4"/>
        <v>106.281</v>
      </c>
      <c r="O30" s="23"/>
      <c r="P30" s="24"/>
      <c r="Q30" s="25"/>
      <c r="R30" s="25"/>
      <c r="S30" s="24"/>
      <c r="T30" s="22"/>
    </row>
    <row r="31" spans="1:20" ht="63.75">
      <c r="A31" s="28">
        <v>25</v>
      </c>
      <c r="B31" s="30" t="s">
        <v>67</v>
      </c>
      <c r="C31" s="34" t="s">
        <v>78</v>
      </c>
      <c r="D31" s="30">
        <v>1958</v>
      </c>
      <c r="E31" s="30" t="s">
        <v>79</v>
      </c>
      <c r="F31" s="40">
        <v>413.5</v>
      </c>
      <c r="G31" s="30">
        <v>57</v>
      </c>
      <c r="H31" s="18" t="s">
        <v>80</v>
      </c>
      <c r="I31" s="30">
        <v>1284.888</v>
      </c>
      <c r="J31" s="36">
        <f t="shared" si="1"/>
        <v>1050.974</v>
      </c>
      <c r="K31" s="36">
        <f t="shared" si="2"/>
        <v>169.67</v>
      </c>
      <c r="L31" s="36">
        <f t="shared" si="3"/>
        <v>64.244</v>
      </c>
      <c r="M31" s="36">
        <v>7.21</v>
      </c>
      <c r="N31" s="36">
        <f t="shared" si="4"/>
        <v>57.034</v>
      </c>
      <c r="O31" s="23"/>
      <c r="P31" s="24"/>
      <c r="Q31" s="25"/>
      <c r="R31" s="25"/>
      <c r="S31" s="24"/>
      <c r="T31" s="22"/>
    </row>
    <row r="32" spans="1:20" ht="63.75">
      <c r="A32" s="28">
        <v>26</v>
      </c>
      <c r="B32" s="30" t="s">
        <v>68</v>
      </c>
      <c r="C32" s="33" t="s">
        <v>21</v>
      </c>
      <c r="D32" s="30">
        <v>1956</v>
      </c>
      <c r="E32" s="30" t="s">
        <v>79</v>
      </c>
      <c r="F32" s="40">
        <v>614</v>
      </c>
      <c r="G32" s="30">
        <v>58</v>
      </c>
      <c r="H32" s="18" t="s">
        <v>22</v>
      </c>
      <c r="I32" s="30">
        <v>2506.12</v>
      </c>
      <c r="J32" s="36">
        <f t="shared" si="1"/>
        <v>2049.881</v>
      </c>
      <c r="K32" s="36">
        <f t="shared" si="2"/>
        <v>330.933</v>
      </c>
      <c r="L32" s="36">
        <f t="shared" si="3"/>
        <v>125.306</v>
      </c>
      <c r="M32" s="36">
        <v>40.77</v>
      </c>
      <c r="N32" s="36">
        <f t="shared" si="4"/>
        <v>84.536</v>
      </c>
      <c r="O32" s="23"/>
      <c r="P32" s="24"/>
      <c r="Q32" s="25"/>
      <c r="R32" s="25"/>
      <c r="S32" s="24"/>
      <c r="T32" s="22"/>
    </row>
    <row r="33" spans="1:20" ht="63.75">
      <c r="A33" s="28">
        <v>27</v>
      </c>
      <c r="B33" s="30" t="s">
        <v>69</v>
      </c>
      <c r="C33" s="35" t="s">
        <v>77</v>
      </c>
      <c r="D33" s="30">
        <v>1956</v>
      </c>
      <c r="E33" s="30" t="s">
        <v>79</v>
      </c>
      <c r="F33" s="40">
        <v>616.9</v>
      </c>
      <c r="G33" s="30">
        <v>58</v>
      </c>
      <c r="H33" s="18" t="s">
        <v>22</v>
      </c>
      <c r="I33" s="30">
        <v>3082.086</v>
      </c>
      <c r="J33" s="36">
        <f t="shared" si="1"/>
        <v>2520.993</v>
      </c>
      <c r="K33" s="36">
        <f t="shared" si="2"/>
        <v>406.989</v>
      </c>
      <c r="L33" s="36">
        <f t="shared" si="3"/>
        <v>154.104</v>
      </c>
      <c r="M33" s="36">
        <v>10.67</v>
      </c>
      <c r="N33" s="36">
        <f t="shared" si="4"/>
        <v>143.434</v>
      </c>
      <c r="O33" s="23"/>
      <c r="P33" s="24"/>
      <c r="Q33" s="25"/>
      <c r="R33" s="25"/>
      <c r="S33" s="24"/>
      <c r="T33" s="22"/>
    </row>
    <row r="34" spans="1:20" ht="63.75">
      <c r="A34" s="28">
        <v>28</v>
      </c>
      <c r="B34" s="30" t="s">
        <v>70</v>
      </c>
      <c r="C34" s="34" t="s">
        <v>78</v>
      </c>
      <c r="D34" s="30">
        <v>1956</v>
      </c>
      <c r="E34" s="30" t="s">
        <v>79</v>
      </c>
      <c r="F34" s="40">
        <v>750.4</v>
      </c>
      <c r="G34" s="30">
        <v>58</v>
      </c>
      <c r="H34" s="18" t="s">
        <v>22</v>
      </c>
      <c r="I34" s="30">
        <v>3303.092</v>
      </c>
      <c r="J34" s="36">
        <f t="shared" si="1"/>
        <v>2701.764</v>
      </c>
      <c r="K34" s="36">
        <f t="shared" si="2"/>
        <v>436.173</v>
      </c>
      <c r="L34" s="36">
        <f t="shared" si="3"/>
        <v>165.155</v>
      </c>
      <c r="M34" s="36">
        <v>10.91</v>
      </c>
      <c r="N34" s="36">
        <f t="shared" si="4"/>
        <v>154.245</v>
      </c>
      <c r="O34" s="23"/>
      <c r="P34" s="24"/>
      <c r="Q34" s="25"/>
      <c r="R34" s="25"/>
      <c r="S34" s="24"/>
      <c r="T34" s="22"/>
    </row>
    <row r="35" spans="1:20" ht="63.75">
      <c r="A35" s="28">
        <v>29</v>
      </c>
      <c r="B35" s="30" t="s">
        <v>71</v>
      </c>
      <c r="C35" s="33" t="s">
        <v>21</v>
      </c>
      <c r="D35" s="30">
        <v>1958</v>
      </c>
      <c r="E35" s="30" t="s">
        <v>79</v>
      </c>
      <c r="F35" s="40">
        <v>656.3</v>
      </c>
      <c r="G35" s="30">
        <v>56</v>
      </c>
      <c r="H35" s="18" t="s">
        <v>22</v>
      </c>
      <c r="I35" s="36">
        <v>3001.57</v>
      </c>
      <c r="J35" s="36">
        <f t="shared" si="1"/>
        <v>2455.134</v>
      </c>
      <c r="K35" s="36">
        <f t="shared" si="2"/>
        <v>396.357</v>
      </c>
      <c r="L35" s="36">
        <f t="shared" si="3"/>
        <v>150.079</v>
      </c>
      <c r="M35" s="36">
        <v>38.1</v>
      </c>
      <c r="N35" s="36">
        <f t="shared" si="4"/>
        <v>111.979</v>
      </c>
      <c r="O35" s="23"/>
      <c r="P35" s="24"/>
      <c r="Q35" s="25"/>
      <c r="R35" s="25"/>
      <c r="S35" s="24"/>
      <c r="T35" s="22"/>
    </row>
    <row r="36" spans="1:20" ht="63.75">
      <c r="A36" s="28">
        <v>30</v>
      </c>
      <c r="B36" s="30" t="s">
        <v>72</v>
      </c>
      <c r="C36" s="34" t="s">
        <v>78</v>
      </c>
      <c r="D36" s="30">
        <v>1958</v>
      </c>
      <c r="E36" s="30" t="s">
        <v>15</v>
      </c>
      <c r="F36" s="40">
        <v>1500.8</v>
      </c>
      <c r="G36" s="30">
        <v>60</v>
      </c>
      <c r="H36" s="18" t="s">
        <v>22</v>
      </c>
      <c r="I36" s="30">
        <v>4371.89</v>
      </c>
      <c r="J36" s="36">
        <f t="shared" si="1"/>
        <v>3575.987</v>
      </c>
      <c r="K36" s="36">
        <f t="shared" si="2"/>
        <v>577.308</v>
      </c>
      <c r="L36" s="36">
        <f t="shared" si="3"/>
        <v>218.595</v>
      </c>
      <c r="M36" s="36">
        <v>14.18</v>
      </c>
      <c r="N36" s="36">
        <f t="shared" si="4"/>
        <v>204.415</v>
      </c>
      <c r="O36" s="23"/>
      <c r="P36" s="24"/>
      <c r="Q36" s="25"/>
      <c r="R36" s="25"/>
      <c r="S36" s="24"/>
      <c r="T36" s="22"/>
    </row>
    <row r="37" spans="1:20" ht="63.75">
      <c r="A37" s="28">
        <v>31</v>
      </c>
      <c r="B37" s="30" t="s">
        <v>73</v>
      </c>
      <c r="C37" s="35" t="s">
        <v>77</v>
      </c>
      <c r="D37" s="30">
        <v>1958</v>
      </c>
      <c r="E37" s="30" t="s">
        <v>79</v>
      </c>
      <c r="F37" s="40">
        <v>654.3</v>
      </c>
      <c r="G37" s="30">
        <v>60</v>
      </c>
      <c r="H37" s="18" t="s">
        <v>22</v>
      </c>
      <c r="I37" s="30">
        <v>3175.931</v>
      </c>
      <c r="J37" s="36">
        <f t="shared" si="1"/>
        <v>2597.752</v>
      </c>
      <c r="K37" s="36">
        <f t="shared" si="2"/>
        <v>419.382</v>
      </c>
      <c r="L37" s="36">
        <f t="shared" si="3"/>
        <v>158.797</v>
      </c>
      <c r="M37" s="36"/>
      <c r="N37" s="36">
        <f t="shared" si="4"/>
        <v>158.797</v>
      </c>
      <c r="O37" s="23"/>
      <c r="P37" s="24"/>
      <c r="Q37" s="25"/>
      <c r="R37" s="25"/>
      <c r="S37" s="24"/>
      <c r="T37" s="22"/>
    </row>
    <row r="38" spans="1:20" ht="63.75">
      <c r="A38" s="28">
        <v>32</v>
      </c>
      <c r="B38" s="30" t="s">
        <v>74</v>
      </c>
      <c r="C38" s="35" t="s">
        <v>77</v>
      </c>
      <c r="D38" s="30">
        <v>1964</v>
      </c>
      <c r="E38" s="30" t="s">
        <v>15</v>
      </c>
      <c r="F38" s="40">
        <v>1500.1</v>
      </c>
      <c r="G38" s="30">
        <v>55</v>
      </c>
      <c r="H38" s="18" t="s">
        <v>22</v>
      </c>
      <c r="I38" s="30">
        <v>4613.064</v>
      </c>
      <c r="J38" s="36">
        <f t="shared" si="1"/>
        <v>3773.256</v>
      </c>
      <c r="K38" s="36">
        <f t="shared" si="2"/>
        <v>609.155</v>
      </c>
      <c r="L38" s="36">
        <f t="shared" si="3"/>
        <v>230.653</v>
      </c>
      <c r="M38" s="36">
        <v>33.64</v>
      </c>
      <c r="N38" s="36">
        <f t="shared" si="4"/>
        <v>197.013</v>
      </c>
      <c r="O38" s="23"/>
      <c r="P38" s="24"/>
      <c r="Q38" s="25"/>
      <c r="R38" s="25"/>
      <c r="S38" s="24"/>
      <c r="T38" s="22"/>
    </row>
    <row r="39" spans="1:20" ht="69.75" customHeight="1">
      <c r="A39" s="29">
        <v>33</v>
      </c>
      <c r="B39" s="30" t="s">
        <v>75</v>
      </c>
      <c r="C39" s="33" t="s">
        <v>78</v>
      </c>
      <c r="D39" s="32">
        <v>1964</v>
      </c>
      <c r="E39" s="30" t="s">
        <v>15</v>
      </c>
      <c r="F39" s="41">
        <v>1501.3</v>
      </c>
      <c r="G39" s="39">
        <v>55</v>
      </c>
      <c r="H39" s="18" t="s">
        <v>22</v>
      </c>
      <c r="I39" s="37">
        <v>4677.583</v>
      </c>
      <c r="J39" s="36">
        <f t="shared" si="1"/>
        <v>3826.029</v>
      </c>
      <c r="K39" s="36">
        <f t="shared" si="2"/>
        <v>617.675</v>
      </c>
      <c r="L39" s="36">
        <f t="shared" si="3"/>
        <v>233.879</v>
      </c>
      <c r="M39" s="42">
        <v>27.2</v>
      </c>
      <c r="N39" s="36">
        <f t="shared" si="4"/>
        <v>206.679</v>
      </c>
      <c r="O39" s="21"/>
      <c r="P39" s="21"/>
      <c r="Q39" s="21"/>
      <c r="R39" s="21"/>
      <c r="S39" s="21"/>
      <c r="T39" s="22"/>
    </row>
    <row r="40" spans="1:20" ht="69.75" customHeight="1">
      <c r="A40" s="29">
        <v>34</v>
      </c>
      <c r="B40" s="30" t="s">
        <v>82</v>
      </c>
      <c r="C40" s="33" t="s">
        <v>21</v>
      </c>
      <c r="D40" s="32">
        <v>1971</v>
      </c>
      <c r="E40" s="30" t="s">
        <v>15</v>
      </c>
      <c r="F40" s="41">
        <v>2949.6</v>
      </c>
      <c r="G40" s="39">
        <v>55</v>
      </c>
      <c r="H40" s="18" t="s">
        <v>22</v>
      </c>
      <c r="I40" s="37">
        <v>7569.079</v>
      </c>
      <c r="J40" s="36">
        <f t="shared" si="1"/>
        <v>6191.128</v>
      </c>
      <c r="K40" s="36">
        <f t="shared" si="2"/>
        <v>999.497</v>
      </c>
      <c r="L40" s="36">
        <f t="shared" si="3"/>
        <v>378.454</v>
      </c>
      <c r="M40" s="42">
        <v>41.66</v>
      </c>
      <c r="N40" s="36">
        <f t="shared" si="4"/>
        <v>336.794</v>
      </c>
      <c r="O40" s="21"/>
      <c r="P40" s="21"/>
      <c r="Q40" s="21"/>
      <c r="R40" s="21"/>
      <c r="S40" s="21"/>
      <c r="T40" s="22"/>
    </row>
    <row r="41" spans="1:20" s="3" customFormat="1" ht="18.75">
      <c r="A41" s="12"/>
      <c r="B41" s="13" t="s">
        <v>3</v>
      </c>
      <c r="C41" s="4" t="s">
        <v>1</v>
      </c>
      <c r="D41" s="4" t="s">
        <v>1</v>
      </c>
      <c r="E41" s="4" t="s">
        <v>1</v>
      </c>
      <c r="F41" s="15">
        <f>SUM(F7:F40)</f>
        <v>36826.9</v>
      </c>
      <c r="G41" s="4" t="s">
        <v>1</v>
      </c>
      <c r="H41" s="4" t="s">
        <v>1</v>
      </c>
      <c r="I41" s="38">
        <f aca="true" t="shared" si="5" ref="I41:N41">SUM(I7:I40)</f>
        <v>116750.027</v>
      </c>
      <c r="J41" s="38">
        <f t="shared" si="5"/>
        <v>95495.682</v>
      </c>
      <c r="K41" s="38">
        <f t="shared" si="5"/>
        <v>15416.839</v>
      </c>
      <c r="L41" s="38">
        <f t="shared" si="5"/>
        <v>5837.506</v>
      </c>
      <c r="M41" s="38">
        <f t="shared" si="5"/>
        <v>603.14</v>
      </c>
      <c r="N41" s="38">
        <f t="shared" si="5"/>
        <v>5234.366</v>
      </c>
      <c r="O41" s="21"/>
      <c r="P41" s="21"/>
      <c r="Q41" s="21"/>
      <c r="R41" s="21"/>
      <c r="S41" s="21"/>
      <c r="T41" s="22"/>
    </row>
    <row r="42" spans="1:20" ht="90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8"/>
      <c r="L42" s="8"/>
      <c r="M42" s="44"/>
      <c r="N42" s="44"/>
      <c r="O42" s="26"/>
      <c r="P42" s="26"/>
      <c r="Q42" s="26"/>
      <c r="R42" s="26"/>
      <c r="S42" s="26"/>
      <c r="T42" s="26"/>
    </row>
    <row r="43" ht="18.75">
      <c r="G43" s="27"/>
    </row>
  </sheetData>
  <sheetProtection/>
  <mergeCells count="18">
    <mergeCell ref="J1:N1"/>
    <mergeCell ref="A6:N6"/>
    <mergeCell ref="A2:N2"/>
    <mergeCell ref="I3:I4"/>
    <mergeCell ref="H3:H4"/>
    <mergeCell ref="L3:L4"/>
    <mergeCell ref="J3:J4"/>
    <mergeCell ref="C3:C4"/>
    <mergeCell ref="M3:N3"/>
    <mergeCell ref="A42:J42"/>
    <mergeCell ref="M42:N42"/>
    <mergeCell ref="K3:K4"/>
    <mergeCell ref="A3:A4"/>
    <mergeCell ref="B3:B4"/>
    <mergeCell ref="F3:F4"/>
    <mergeCell ref="E3:E4"/>
    <mergeCell ref="G3:G4"/>
    <mergeCell ref="D3:D4"/>
  </mergeCells>
  <printOptions horizontalCentered="1"/>
  <pageMargins left="0.3937007874015748" right="0.16" top="0.7874015748031497" bottom="0.3937007874015748" header="0.2" footer="0.1968503937007874"/>
  <pageSetup fitToHeight="2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zoomScale="85" zoomScaleNormal="85" zoomScaleSheetLayoutView="75" zoomScalePageLayoutView="0" workbookViewId="0" topLeftCell="A4">
      <selection activeCell="E3" sqref="E3:E4"/>
    </sheetView>
  </sheetViews>
  <sheetFormatPr defaultColWidth="9.00390625" defaultRowHeight="12.75"/>
  <cols>
    <col min="1" max="1" width="4.125" style="1" customWidth="1"/>
    <col min="2" max="2" width="34.00390625" style="1" bestFit="1" customWidth="1"/>
    <col min="3" max="3" width="26.125" style="1" bestFit="1" customWidth="1"/>
    <col min="4" max="4" width="9.625" style="1" customWidth="1"/>
    <col min="5" max="5" width="12.75390625" style="1" customWidth="1"/>
    <col min="6" max="7" width="7.75390625" style="1" customWidth="1"/>
    <col min="8" max="8" width="27.00390625" style="1" bestFit="1" customWidth="1"/>
    <col min="9" max="20" width="13.75390625" style="1" customWidth="1"/>
    <col min="21" max="16384" width="9.125" style="1" customWidth="1"/>
  </cols>
  <sheetData>
    <row r="1" spans="10:14" ht="109.5" customHeight="1">
      <c r="J1" s="48" t="s">
        <v>43</v>
      </c>
      <c r="K1" s="48"/>
      <c r="L1" s="48"/>
      <c r="M1" s="48"/>
      <c r="N1" s="48"/>
    </row>
    <row r="2" spans="1:19" ht="109.5" customHeight="1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6"/>
      <c r="P2" s="6"/>
      <c r="Q2" s="6"/>
      <c r="R2" s="6"/>
      <c r="S2" s="6"/>
    </row>
    <row r="3" spans="1:14" ht="27" customHeight="1">
      <c r="A3" s="45" t="s">
        <v>5</v>
      </c>
      <c r="B3" s="45" t="s">
        <v>12</v>
      </c>
      <c r="C3" s="46" t="s">
        <v>13</v>
      </c>
      <c r="D3" s="46" t="s">
        <v>24</v>
      </c>
      <c r="E3" s="45" t="s">
        <v>6</v>
      </c>
      <c r="F3" s="51" t="s">
        <v>39</v>
      </c>
      <c r="G3" s="52"/>
      <c r="H3" s="45" t="s">
        <v>36</v>
      </c>
      <c r="I3" s="45" t="s">
        <v>17</v>
      </c>
      <c r="J3" s="45" t="s">
        <v>7</v>
      </c>
      <c r="K3" s="45" t="s">
        <v>8</v>
      </c>
      <c r="L3" s="45" t="s">
        <v>19</v>
      </c>
      <c r="M3" s="45" t="s">
        <v>2</v>
      </c>
      <c r="N3" s="45"/>
    </row>
    <row r="4" spans="1:19" ht="76.5">
      <c r="A4" s="45"/>
      <c r="B4" s="45"/>
      <c r="C4" s="47"/>
      <c r="D4" s="47"/>
      <c r="E4" s="45"/>
      <c r="F4" s="5" t="s">
        <v>40</v>
      </c>
      <c r="G4" s="5" t="s">
        <v>41</v>
      </c>
      <c r="H4" s="45"/>
      <c r="I4" s="45"/>
      <c r="J4" s="45"/>
      <c r="K4" s="45"/>
      <c r="L4" s="45"/>
      <c r="M4" s="5" t="s">
        <v>9</v>
      </c>
      <c r="N4" s="5" t="s">
        <v>10</v>
      </c>
      <c r="O4" s="7"/>
      <c r="P4" s="7"/>
      <c r="Q4" s="7"/>
      <c r="R4" s="7"/>
      <c r="S4" s="7"/>
    </row>
    <row r="5" spans="1:19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/>
      <c r="G5" s="5"/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7"/>
      <c r="P5" s="7"/>
      <c r="Q5" s="7"/>
      <c r="R5" s="7"/>
      <c r="S5" s="7"/>
    </row>
    <row r="6" spans="1:20" ht="18.75">
      <c r="A6" s="49" t="s">
        <v>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19">
        <v>0.3</v>
      </c>
      <c r="P6" s="19">
        <v>0.7</v>
      </c>
      <c r="Q6" s="19">
        <v>0.139</v>
      </c>
      <c r="R6" s="19">
        <v>0.861</v>
      </c>
      <c r="S6" s="19">
        <v>1</v>
      </c>
      <c r="T6" s="19"/>
    </row>
    <row r="7" spans="1:20" ht="18.75">
      <c r="A7" s="9">
        <v>1</v>
      </c>
      <c r="B7" s="10" t="s">
        <v>26</v>
      </c>
      <c r="C7" s="11" t="s">
        <v>18</v>
      </c>
      <c r="D7" s="11">
        <v>1978</v>
      </c>
      <c r="E7" s="14">
        <v>2422.9</v>
      </c>
      <c r="F7" s="9">
        <v>1</v>
      </c>
      <c r="G7" s="9">
        <v>1</v>
      </c>
      <c r="H7" s="18" t="s">
        <v>35</v>
      </c>
      <c r="I7" s="16">
        <v>1352.006</v>
      </c>
      <c r="J7" s="16">
        <v>814.849</v>
      </c>
      <c r="K7" s="16">
        <v>131.555</v>
      </c>
      <c r="L7" s="16">
        <v>405.602</v>
      </c>
      <c r="M7" s="16">
        <v>29.252</v>
      </c>
      <c r="N7" s="16">
        <v>376.35</v>
      </c>
      <c r="O7" s="21">
        <f aca="true" t="shared" si="0" ref="O7:O15">L7/I7</f>
        <v>0.3000001479</v>
      </c>
      <c r="P7" s="21">
        <f aca="true" t="shared" si="1" ref="P7:P15">(J7+K7)/I7</f>
        <v>0.6999998521</v>
      </c>
      <c r="Q7" s="21">
        <f aca="true" t="shared" si="2" ref="Q7:Q15">K7/(J7+K7)</f>
        <v>0.1390051183</v>
      </c>
      <c r="R7" s="21">
        <f aca="true" t="shared" si="3" ref="R7:R15">J7/(J7+K7)</f>
        <v>0.8609948817</v>
      </c>
      <c r="S7" s="21">
        <f aca="true" t="shared" si="4" ref="S7:S15">Q7+R7</f>
        <v>1</v>
      </c>
      <c r="T7" s="22">
        <f aca="true" t="shared" si="5" ref="T7:T15">SUM(J7:L7)</f>
        <v>1352.006</v>
      </c>
    </row>
    <row r="8" spans="1:20" ht="18.75">
      <c r="A8" s="9">
        <v>2</v>
      </c>
      <c r="B8" s="10" t="s">
        <v>27</v>
      </c>
      <c r="C8" s="11" t="s">
        <v>18</v>
      </c>
      <c r="D8" s="11">
        <v>1978</v>
      </c>
      <c r="E8" s="14">
        <v>2632</v>
      </c>
      <c r="F8" s="9">
        <v>1</v>
      </c>
      <c r="G8" s="9">
        <v>1</v>
      </c>
      <c r="H8" s="18" t="s">
        <v>35</v>
      </c>
      <c r="I8" s="16">
        <v>1352.006</v>
      </c>
      <c r="J8" s="16">
        <v>814.849</v>
      </c>
      <c r="K8" s="16">
        <v>131.555</v>
      </c>
      <c r="L8" s="16">
        <v>405.602</v>
      </c>
      <c r="M8" s="16">
        <v>0</v>
      </c>
      <c r="N8" s="16">
        <v>405.602</v>
      </c>
      <c r="O8" s="21">
        <f t="shared" si="0"/>
        <v>0.3000001479</v>
      </c>
      <c r="P8" s="21">
        <f t="shared" si="1"/>
        <v>0.6999998521</v>
      </c>
      <c r="Q8" s="21">
        <f t="shared" si="2"/>
        <v>0.1390051183</v>
      </c>
      <c r="R8" s="21">
        <f t="shared" si="3"/>
        <v>0.8609948817</v>
      </c>
      <c r="S8" s="21">
        <f t="shared" si="4"/>
        <v>1</v>
      </c>
      <c r="T8" s="22">
        <f t="shared" si="5"/>
        <v>1352.006</v>
      </c>
    </row>
    <row r="9" spans="1:20" ht="18.75">
      <c r="A9" s="9">
        <v>3</v>
      </c>
      <c r="B9" s="10" t="s">
        <v>28</v>
      </c>
      <c r="C9" s="20" t="s">
        <v>34</v>
      </c>
      <c r="D9" s="11">
        <v>1978</v>
      </c>
      <c r="E9" s="14">
        <v>8076</v>
      </c>
      <c r="F9" s="9">
        <v>4</v>
      </c>
      <c r="G9" s="9">
        <v>2</v>
      </c>
      <c r="H9" s="18" t="s">
        <v>35</v>
      </c>
      <c r="I9" s="16">
        <v>2704.016</v>
      </c>
      <c r="J9" s="16">
        <v>1629.705</v>
      </c>
      <c r="K9" s="16">
        <v>263.106</v>
      </c>
      <c r="L9" s="16">
        <v>811.205</v>
      </c>
      <c r="M9" s="16">
        <v>9.86</v>
      </c>
      <c r="N9" s="16">
        <v>801.345</v>
      </c>
      <c r="O9" s="21">
        <f t="shared" si="0"/>
        <v>0.300000074</v>
      </c>
      <c r="P9" s="21">
        <f t="shared" si="1"/>
        <v>0.699999926</v>
      </c>
      <c r="Q9" s="21">
        <f t="shared" si="2"/>
        <v>0.1390027847</v>
      </c>
      <c r="R9" s="21">
        <f t="shared" si="3"/>
        <v>0.8609972153</v>
      </c>
      <c r="S9" s="21">
        <f t="shared" si="4"/>
        <v>1</v>
      </c>
      <c r="T9" s="22">
        <f t="shared" si="5"/>
        <v>2704.016</v>
      </c>
    </row>
    <row r="10" spans="1:20" ht="18.75">
      <c r="A10" s="9">
        <v>4</v>
      </c>
      <c r="B10" s="10" t="s">
        <v>29</v>
      </c>
      <c r="C10" s="11" t="s">
        <v>33</v>
      </c>
      <c r="D10" s="11">
        <v>1984</v>
      </c>
      <c r="E10" s="14">
        <v>10810.6</v>
      </c>
      <c r="F10" s="9">
        <v>5</v>
      </c>
      <c r="G10" s="9">
        <v>5</v>
      </c>
      <c r="H10" s="18" t="s">
        <v>35</v>
      </c>
      <c r="I10" s="16">
        <v>6760.084</v>
      </c>
      <c r="J10" s="16">
        <v>4074.301</v>
      </c>
      <c r="K10" s="16">
        <v>657.756</v>
      </c>
      <c r="L10" s="16">
        <v>2028.027</v>
      </c>
      <c r="M10" s="16">
        <v>44.914</v>
      </c>
      <c r="N10" s="16">
        <v>1983.113</v>
      </c>
      <c r="O10" s="21">
        <f t="shared" si="0"/>
        <v>0.3000002663</v>
      </c>
      <c r="P10" s="21">
        <f t="shared" si="1"/>
        <v>0.6999997337</v>
      </c>
      <c r="Q10" s="21">
        <f t="shared" si="2"/>
        <v>0.1390000163</v>
      </c>
      <c r="R10" s="21">
        <f t="shared" si="3"/>
        <v>0.8609999837</v>
      </c>
      <c r="S10" s="21">
        <f t="shared" si="4"/>
        <v>1</v>
      </c>
      <c r="T10" s="22">
        <f t="shared" si="5"/>
        <v>6760.084</v>
      </c>
    </row>
    <row r="11" spans="1:20" ht="18.75">
      <c r="A11" s="9">
        <v>5</v>
      </c>
      <c r="B11" s="10" t="s">
        <v>30</v>
      </c>
      <c r="C11" s="20" t="s">
        <v>37</v>
      </c>
      <c r="D11" s="11">
        <v>1986</v>
      </c>
      <c r="E11" s="14">
        <v>4467.7</v>
      </c>
      <c r="F11" s="9">
        <v>2</v>
      </c>
      <c r="G11" s="9">
        <v>2</v>
      </c>
      <c r="H11" s="18" t="s">
        <v>35</v>
      </c>
      <c r="I11" s="16">
        <v>2704.016</v>
      </c>
      <c r="J11" s="16">
        <v>1629.705</v>
      </c>
      <c r="K11" s="16">
        <v>263.106</v>
      </c>
      <c r="L11" s="16">
        <v>811.205</v>
      </c>
      <c r="M11" s="16">
        <v>40.952</v>
      </c>
      <c r="N11" s="16">
        <v>770.253</v>
      </c>
      <c r="O11" s="21">
        <f t="shared" si="0"/>
        <v>0.300000074</v>
      </c>
      <c r="P11" s="21">
        <f t="shared" si="1"/>
        <v>0.699999926</v>
      </c>
      <c r="Q11" s="21">
        <f t="shared" si="2"/>
        <v>0.1390027847</v>
      </c>
      <c r="R11" s="21">
        <f t="shared" si="3"/>
        <v>0.8609972153</v>
      </c>
      <c r="S11" s="21">
        <f t="shared" si="4"/>
        <v>1</v>
      </c>
      <c r="T11" s="22">
        <f t="shared" si="5"/>
        <v>2704.016</v>
      </c>
    </row>
    <row r="12" spans="1:20" ht="18.75">
      <c r="A12" s="9">
        <v>6</v>
      </c>
      <c r="B12" s="10" t="s">
        <v>31</v>
      </c>
      <c r="C12" s="20" t="s">
        <v>37</v>
      </c>
      <c r="D12" s="11">
        <v>1989</v>
      </c>
      <c r="E12" s="14">
        <v>19579.2</v>
      </c>
      <c r="F12" s="9">
        <v>8</v>
      </c>
      <c r="G12" s="9">
        <v>2</v>
      </c>
      <c r="H12" s="18" t="s">
        <v>35</v>
      </c>
      <c r="I12" s="16">
        <v>2704.016</v>
      </c>
      <c r="J12" s="16">
        <v>1629.705</v>
      </c>
      <c r="K12" s="16">
        <v>263.106</v>
      </c>
      <c r="L12" s="16">
        <v>811.205</v>
      </c>
      <c r="M12" s="16">
        <v>17.815</v>
      </c>
      <c r="N12" s="16">
        <v>793.39</v>
      </c>
      <c r="O12" s="21">
        <f t="shared" si="0"/>
        <v>0.300000074</v>
      </c>
      <c r="P12" s="21">
        <f t="shared" si="1"/>
        <v>0.699999926</v>
      </c>
      <c r="Q12" s="21">
        <f t="shared" si="2"/>
        <v>0.1390027847</v>
      </c>
      <c r="R12" s="21">
        <f t="shared" si="3"/>
        <v>0.8609972153</v>
      </c>
      <c r="S12" s="21">
        <f t="shared" si="4"/>
        <v>1</v>
      </c>
      <c r="T12" s="22">
        <f t="shared" si="5"/>
        <v>2704.016</v>
      </c>
    </row>
    <row r="13" spans="1:20" ht="18.75">
      <c r="A13" s="9">
        <v>7</v>
      </c>
      <c r="B13" s="10" t="s">
        <v>32</v>
      </c>
      <c r="C13" s="20" t="s">
        <v>38</v>
      </c>
      <c r="D13" s="11">
        <v>1987</v>
      </c>
      <c r="E13" s="14">
        <v>14628.6</v>
      </c>
      <c r="F13" s="9">
        <v>6</v>
      </c>
      <c r="G13" s="9">
        <v>5</v>
      </c>
      <c r="H13" s="18" t="s">
        <v>35</v>
      </c>
      <c r="I13" s="16">
        <v>6760.084</v>
      </c>
      <c r="J13" s="16">
        <v>4074.301</v>
      </c>
      <c r="K13" s="16">
        <v>657.756</v>
      </c>
      <c r="L13" s="16">
        <v>2028.027</v>
      </c>
      <c r="M13" s="16">
        <v>76.684</v>
      </c>
      <c r="N13" s="16">
        <v>1951.343</v>
      </c>
      <c r="O13" s="21">
        <f t="shared" si="0"/>
        <v>0.3000002663</v>
      </c>
      <c r="P13" s="21">
        <f t="shared" si="1"/>
        <v>0.6999997337</v>
      </c>
      <c r="Q13" s="21">
        <f t="shared" si="2"/>
        <v>0.1390000163</v>
      </c>
      <c r="R13" s="21">
        <f t="shared" si="3"/>
        <v>0.8609999837</v>
      </c>
      <c r="S13" s="21">
        <f t="shared" si="4"/>
        <v>1</v>
      </c>
      <c r="T13" s="22">
        <f t="shared" si="5"/>
        <v>6760.084</v>
      </c>
    </row>
    <row r="14" spans="1:20" s="2" customFormat="1" ht="18.75">
      <c r="A14" s="9">
        <v>8</v>
      </c>
      <c r="B14" s="13" t="s">
        <v>3</v>
      </c>
      <c r="C14" s="4" t="s">
        <v>1</v>
      </c>
      <c r="D14" s="4" t="s">
        <v>1</v>
      </c>
      <c r="E14" s="15">
        <f>SUM(E7:E13)</f>
        <v>62617</v>
      </c>
      <c r="F14" s="12">
        <f>SUM(F7:F13)</f>
        <v>27</v>
      </c>
      <c r="G14" s="12">
        <f>SUM(G7:G13)</f>
        <v>18</v>
      </c>
      <c r="H14" s="4" t="s">
        <v>1</v>
      </c>
      <c r="I14" s="17">
        <f aca="true" t="shared" si="6" ref="I14:N14">SUM(I7:I13)</f>
        <v>24336.228</v>
      </c>
      <c r="J14" s="17">
        <f t="shared" si="6"/>
        <v>14667.415</v>
      </c>
      <c r="K14" s="17">
        <f t="shared" si="6"/>
        <v>2367.94</v>
      </c>
      <c r="L14" s="17">
        <f t="shared" si="6"/>
        <v>7300.873</v>
      </c>
      <c r="M14" s="17">
        <f t="shared" si="6"/>
        <v>219.477</v>
      </c>
      <c r="N14" s="17">
        <f t="shared" si="6"/>
        <v>7081.396</v>
      </c>
      <c r="O14" s="21">
        <f t="shared" si="0"/>
        <v>0.300000189</v>
      </c>
      <c r="P14" s="21">
        <f t="shared" si="1"/>
        <v>0.699999811</v>
      </c>
      <c r="Q14" s="21">
        <f t="shared" si="2"/>
        <v>0.139001506</v>
      </c>
      <c r="R14" s="21">
        <f t="shared" si="3"/>
        <v>0.860998494</v>
      </c>
      <c r="S14" s="21">
        <f t="shared" si="4"/>
        <v>1</v>
      </c>
      <c r="T14" s="22">
        <f t="shared" si="5"/>
        <v>24336.228</v>
      </c>
    </row>
    <row r="15" spans="1:20" s="3" customFormat="1" ht="18.75">
      <c r="A15" s="9">
        <v>9</v>
      </c>
      <c r="B15" s="13" t="s">
        <v>11</v>
      </c>
      <c r="C15" s="4" t="s">
        <v>1</v>
      </c>
      <c r="D15" s="4" t="s">
        <v>1</v>
      </c>
      <c r="E15" s="15">
        <f>SUM(E14)</f>
        <v>62617</v>
      </c>
      <c r="F15" s="12">
        <f>SUM(F14)</f>
        <v>27</v>
      </c>
      <c r="G15" s="12">
        <f>SUM(G14)</f>
        <v>18</v>
      </c>
      <c r="H15" s="4" t="s">
        <v>1</v>
      </c>
      <c r="I15" s="17">
        <f aca="true" t="shared" si="7" ref="I15:N15">SUM(I14)</f>
        <v>24336.228</v>
      </c>
      <c r="J15" s="17">
        <f t="shared" si="7"/>
        <v>14667.415</v>
      </c>
      <c r="K15" s="17">
        <f t="shared" si="7"/>
        <v>2367.94</v>
      </c>
      <c r="L15" s="17">
        <f t="shared" si="7"/>
        <v>7300.873</v>
      </c>
      <c r="M15" s="17">
        <f t="shared" si="7"/>
        <v>219.477</v>
      </c>
      <c r="N15" s="17">
        <f t="shared" si="7"/>
        <v>7081.396</v>
      </c>
      <c r="O15" s="21">
        <f t="shared" si="0"/>
        <v>0.300000189</v>
      </c>
      <c r="P15" s="21">
        <f t="shared" si="1"/>
        <v>0.699999811</v>
      </c>
      <c r="Q15" s="21">
        <f t="shared" si="2"/>
        <v>0.139001506</v>
      </c>
      <c r="R15" s="21">
        <f t="shared" si="3"/>
        <v>0.860998494</v>
      </c>
      <c r="S15" s="21">
        <f t="shared" si="4"/>
        <v>1</v>
      </c>
      <c r="T15" s="22">
        <f t="shared" si="5"/>
        <v>24336.228</v>
      </c>
    </row>
    <row r="16" spans="1:20" ht="90" customHeight="1">
      <c r="A16" s="43" t="s">
        <v>42</v>
      </c>
      <c r="B16" s="43"/>
      <c r="C16" s="43"/>
      <c r="D16" s="43"/>
      <c r="E16" s="43"/>
      <c r="F16" s="43"/>
      <c r="G16" s="43"/>
      <c r="H16" s="43"/>
      <c r="I16" s="43"/>
      <c r="J16" s="43"/>
      <c r="K16" s="8"/>
      <c r="L16" s="8"/>
      <c r="M16" s="44" t="s">
        <v>23</v>
      </c>
      <c r="N16" s="44"/>
      <c r="O16" s="26"/>
      <c r="P16" s="26"/>
      <c r="Q16" s="26"/>
      <c r="R16" s="26"/>
      <c r="S16" s="26"/>
      <c r="T16" s="26"/>
    </row>
  </sheetData>
  <sheetProtection/>
  <mergeCells count="17">
    <mergeCell ref="A16:J16"/>
    <mergeCell ref="M16:N16"/>
    <mergeCell ref="K3:K4"/>
    <mergeCell ref="A3:A4"/>
    <mergeCell ref="B3:B4"/>
    <mergeCell ref="E3:E4"/>
    <mergeCell ref="D3:D4"/>
    <mergeCell ref="J1:N1"/>
    <mergeCell ref="A2:N2"/>
    <mergeCell ref="A6:N6"/>
    <mergeCell ref="I3:I4"/>
    <mergeCell ref="H3:H4"/>
    <mergeCell ref="L3:L4"/>
    <mergeCell ref="J3:J4"/>
    <mergeCell ref="C3:C4"/>
    <mergeCell ref="M3:N3"/>
    <mergeCell ref="F3:G3"/>
  </mergeCells>
  <printOptions horizontalCentered="1"/>
  <pageMargins left="0.3937007874015748" right="0.3937007874015748" top="0.7874015748031497" bottom="0.3937007874015748" header="0.1968503937007874" footer="0.1968503937007874"/>
  <pageSetup fitToHeight="2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Egor</dc:creator>
  <cp:keywords/>
  <dc:description/>
  <cp:lastModifiedBy>user</cp:lastModifiedBy>
  <cp:lastPrinted>2012-09-25T08:15:38Z</cp:lastPrinted>
  <dcterms:created xsi:type="dcterms:W3CDTF">2007-05-17T07:08:18Z</dcterms:created>
  <dcterms:modified xsi:type="dcterms:W3CDTF">2013-03-25T07:11:26Z</dcterms:modified>
  <cp:category/>
  <cp:version/>
  <cp:contentType/>
  <cp:contentStatus/>
</cp:coreProperties>
</file>